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T:\ENU_DIR_PUBLIC\Technical Information\Technical Sheets - Enartis\Sulfiting Agents\"/>
    </mc:Choice>
  </mc:AlternateContent>
  <xr:revisionPtr revIDLastSave="0" documentId="13_ncr:1_{19C7FA78-2A89-4987-9433-6007E7D7587C}" xr6:coauthVersionLast="43" xr6:coauthVersionMax="43" xr10:uidLastSave="{00000000-0000-0000-0000-000000000000}"/>
  <bookViews>
    <workbookView xWindow="-120" yWindow="-120" windowWidth="28110" windowHeight="16440" xr2:uid="{00000000-000D-0000-FFFF-FFFF00000000}"/>
  </bookViews>
  <sheets>
    <sheet name="SO2 Addition" sheetId="1" r:id="rId1"/>
  </sheets>
  <calcPr calcId="191029"/>
  <customWorkbookViews>
    <customWorkbookView name="Specific Size" guid="{D0C5600A-3067-4B15-B85F-3C5DBAFD80FC}" maximized="1" xWindow="-8" yWindow="-8" windowWidth="1456" windowHeight="876" activeSheetId="1"/>
    <customWorkbookView name="Half Screen 70%" guid="{B580435D-3438-407A-863C-4B3D235FAC4D}" xWindow="720" windowWidth="720" windowHeight="860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8" i="1" s="1"/>
  <c r="C18" i="1"/>
  <c r="C19" i="1" s="1"/>
  <c r="C29" i="1" l="1"/>
  <c r="G26" i="1"/>
  <c r="G27" i="1" s="1"/>
  <c r="G28" i="1" s="1"/>
  <c r="C20" i="1"/>
  <c r="G17" i="1"/>
  <c r="G18" i="1" s="1"/>
  <c r="G19" i="1" s="1"/>
</calcChain>
</file>

<file path=xl/sharedStrings.xml><?xml version="1.0" encoding="utf-8"?>
<sst xmlns="http://schemas.openxmlformats.org/spreadsheetml/2006/main" count="56" uniqueCount="21">
  <si>
    <t>User Defined</t>
  </si>
  <si>
    <t>Automatic</t>
  </si>
  <si>
    <t>Winy Calculation</t>
  </si>
  <si>
    <t>Winy contains 0.56g Sulfur per 1.0g product</t>
  </si>
  <si>
    <t>Wine Volume (gallons)</t>
  </si>
  <si>
    <t>gallons</t>
  </si>
  <si>
    <t>ppm</t>
  </si>
  <si>
    <t>Total Winy to Add</t>
  </si>
  <si>
    <t>grams</t>
  </si>
  <si>
    <t>Effergran Calculation</t>
  </si>
  <si>
    <t>Effergran contains 1.0g Sulfur per 2.5g product
= 0.4g Sulfur per 1.0g product</t>
  </si>
  <si>
    <t>Total Effergran to Add</t>
  </si>
  <si>
    <t>pH</t>
  </si>
  <si>
    <t>mg/L</t>
  </si>
  <si>
    <t>Wine</t>
  </si>
  <si>
    <r>
      <t>TOTAL SO</t>
    </r>
    <r>
      <rPr>
        <b/>
        <vertAlign val="subscript"/>
        <sz val="12"/>
        <rFont val="Open Sans"/>
        <family val="2"/>
      </rPr>
      <t>2</t>
    </r>
    <r>
      <rPr>
        <b/>
        <sz val="12"/>
        <rFont val="Open Sans"/>
        <family val="2"/>
      </rPr>
      <t xml:space="preserve"> (TSO</t>
    </r>
    <r>
      <rPr>
        <b/>
        <vertAlign val="subscript"/>
        <sz val="12"/>
        <rFont val="Open Sans"/>
        <family val="2"/>
      </rPr>
      <t>2</t>
    </r>
    <r>
      <rPr>
        <b/>
        <sz val="12"/>
        <rFont val="Open Sans"/>
        <family val="2"/>
      </rPr>
      <t>) Increase Desired</t>
    </r>
  </si>
  <si>
    <r>
      <t>Total grams Winy Added into ppm SO</t>
    </r>
    <r>
      <rPr>
        <b/>
        <vertAlign val="subscript"/>
        <sz val="12"/>
        <rFont val="Open Sans"/>
        <family val="2"/>
      </rPr>
      <t>2</t>
    </r>
  </si>
  <si>
    <r>
      <t>Total SO</t>
    </r>
    <r>
      <rPr>
        <b/>
        <vertAlign val="subscript"/>
        <sz val="12"/>
        <rFont val="Open Sans"/>
        <family val="2"/>
      </rPr>
      <t>2</t>
    </r>
    <r>
      <rPr>
        <b/>
        <sz val="12"/>
        <rFont val="Open Sans"/>
        <family val="2"/>
      </rPr>
      <t xml:space="preserve"> Increase Desired</t>
    </r>
  </si>
  <si>
    <r>
      <t>Approximate Free SO</t>
    </r>
    <r>
      <rPr>
        <b/>
        <vertAlign val="subscript"/>
        <sz val="12"/>
        <rFont val="Open Sans"/>
        <family val="2"/>
      </rPr>
      <t>2</t>
    </r>
  </si>
  <si>
    <r>
      <t>Molecular SO</t>
    </r>
    <r>
      <rPr>
        <b/>
        <vertAlign val="subscript"/>
        <sz val="12"/>
        <rFont val="Open Sans"/>
        <family val="2"/>
      </rPr>
      <t>2</t>
    </r>
  </si>
  <si>
    <r>
      <t>Total grams Effergran Added into ppm SO</t>
    </r>
    <r>
      <rPr>
        <b/>
        <vertAlign val="subscript"/>
        <sz val="12"/>
        <rFont val="Open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</si>
</sst>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Rockwell"/>
      <family val="2"/>
      <scheme val="minor"/>
    </font>
    <font>
      <b/>
      <sz val="11"/>
      <color theme="0"/>
      <name val="Open Sans"/>
      <family val="2"/>
    </font>
    <font>
      <sz val="11"/>
      <color theme="1"/>
      <name val="Open Sans"/>
      <family val="2"/>
    </font>
    <font>
      <b/>
      <sz val="22"/>
      <color theme="0"/>
      <name val="Open Sans"/>
      <family val="2"/>
    </font>
    <font>
      <b/>
      <sz val="12"/>
      <name val="Open Sans"/>
      <family val="2"/>
    </font>
    <font>
      <b/>
      <vertAlign val="subscript"/>
      <sz val="12"/>
      <name val="Open Sans"/>
      <family val="2"/>
    </font>
    <font>
      <b/>
      <sz val="16"/>
      <color theme="0"/>
      <name val="Open Sans"/>
      <family val="2"/>
    </font>
    <font>
      <sz val="12"/>
      <name val="Open Sans"/>
      <family val="2"/>
    </font>
    <font>
      <sz val="1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0081C6"/>
        <bgColor indexed="64"/>
      </patternFill>
    </fill>
    <fill>
      <patternFill patternType="solid">
        <fgColor rgb="FF00657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DB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7" fillId="4" borderId="7" xfId="0" applyFont="1" applyFill="1" applyBorder="1"/>
    <xf numFmtId="0" fontId="7" fillId="4" borderId="0" xfId="0" applyFont="1" applyFill="1" applyBorder="1"/>
    <xf numFmtId="0" fontId="7" fillId="4" borderId="8" xfId="0" applyFont="1" applyFill="1" applyBorder="1"/>
    <xf numFmtId="164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/>
    <xf numFmtId="0" fontId="8" fillId="4" borderId="0" xfId="0" applyFont="1" applyFill="1" applyBorder="1"/>
    <xf numFmtId="0" fontId="8" fillId="4" borderId="8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7A"/>
      <color rgb="FF00ADB1"/>
      <color rgb="FF0081C6"/>
      <color rgb="FFD20A11"/>
      <color rgb="FFB48FFF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66675</xdr:rowOff>
    </xdr:from>
    <xdr:to>
      <xdr:col>4</xdr:col>
      <xdr:colOff>47625</xdr:colOff>
      <xdr:row>8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38290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419100</xdr:colOff>
      <xdr:row>7</xdr:row>
      <xdr:rowOff>19050</xdr:rowOff>
    </xdr:from>
    <xdr:to>
      <xdr:col>7</xdr:col>
      <xdr:colOff>914400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00025"/>
          <a:ext cx="33528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122464</xdr:colOff>
      <xdr:row>0</xdr:row>
      <xdr:rowOff>122465</xdr:rowOff>
    </xdr:from>
    <xdr:to>
      <xdr:col>3</xdr:col>
      <xdr:colOff>122464</xdr:colOff>
      <xdr:row>4</xdr:row>
      <xdr:rowOff>57389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372BE8F-24F6-4F15-8EF5-2C6938E81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22465"/>
          <a:ext cx="2857500" cy="113235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showGridLines="0" tabSelected="1" zoomScale="70" zoomScaleNormal="70" zoomScaleSheetLayoutView="80" workbookViewId="0">
      <selection activeCell="N20" sqref="N20"/>
    </sheetView>
  </sheetViews>
  <sheetFormatPr defaultRowHeight="14.25" x14ac:dyDescent="0.2"/>
  <cols>
    <col min="1" max="8" width="12.5" customWidth="1"/>
    <col min="9" max="9" width="5.5" customWidth="1"/>
    <col min="10" max="10" width="6.25" customWidth="1"/>
    <col min="11" max="11" width="5.5" customWidth="1"/>
    <col min="12" max="12" width="9" customWidth="1"/>
    <col min="13" max="14" width="8" customWidth="1"/>
    <col min="15" max="15" width="8"/>
  </cols>
  <sheetData>
    <row r="1" spans="1:11" ht="30" customHeight="1" x14ac:dyDescent="0.2"/>
    <row r="2" spans="1:11" ht="36.75" customHeight="1" x14ac:dyDescent="0.2"/>
    <row r="10" spans="1:11" ht="15" thickBot="1" x14ac:dyDescent="0.25"/>
    <row r="11" spans="1:11" ht="17.25" thickBot="1" x14ac:dyDescent="0.35">
      <c r="A11" s="26" t="s">
        <v>0</v>
      </c>
      <c r="B11" s="27"/>
      <c r="C11" s="28" t="s">
        <v>1</v>
      </c>
      <c r="D11" s="29"/>
      <c r="E11" s="1"/>
      <c r="F11" s="1"/>
      <c r="G11" s="1"/>
      <c r="H11" s="1"/>
      <c r="I11" s="1"/>
      <c r="J11" s="1"/>
      <c r="K11" s="1"/>
    </row>
    <row r="12" spans="1:11" ht="30" customHeight="1" thickBot="1" x14ac:dyDescent="0.25">
      <c r="A12" s="20" t="s">
        <v>2</v>
      </c>
      <c r="B12" s="21"/>
      <c r="C12" s="21"/>
      <c r="D12" s="22"/>
      <c r="E12" s="20" t="s">
        <v>2</v>
      </c>
      <c r="F12" s="21"/>
      <c r="G12" s="21"/>
      <c r="H12" s="22"/>
      <c r="I12" s="30" t="s">
        <v>14</v>
      </c>
      <c r="J12" s="31"/>
      <c r="K12" s="32"/>
    </row>
    <row r="13" spans="1:11" ht="30" customHeight="1" thickBot="1" x14ac:dyDescent="0.25">
      <c r="A13" s="23" t="s">
        <v>15</v>
      </c>
      <c r="B13" s="24"/>
      <c r="C13" s="24"/>
      <c r="D13" s="25"/>
      <c r="E13" s="23" t="s">
        <v>16</v>
      </c>
      <c r="F13" s="24"/>
      <c r="G13" s="24"/>
      <c r="H13" s="25"/>
      <c r="I13" s="2" t="s">
        <v>12</v>
      </c>
      <c r="J13" s="33">
        <v>3.65</v>
      </c>
      <c r="K13" s="34"/>
    </row>
    <row r="14" spans="1:11" ht="30" customHeight="1" x14ac:dyDescent="0.3">
      <c r="A14" s="17" t="s">
        <v>3</v>
      </c>
      <c r="B14" s="18"/>
      <c r="C14" s="18"/>
      <c r="D14" s="19"/>
      <c r="E14" s="17" t="s">
        <v>3</v>
      </c>
      <c r="F14" s="18"/>
      <c r="G14" s="18"/>
      <c r="H14" s="19"/>
      <c r="I14" s="1"/>
      <c r="J14" s="1"/>
      <c r="K14" s="1"/>
    </row>
    <row r="15" spans="1:11" ht="18.75" thickBot="1" x14ac:dyDescent="0.4">
      <c r="A15" s="3"/>
      <c r="B15" s="4"/>
      <c r="C15" s="4"/>
      <c r="D15" s="5"/>
      <c r="E15" s="3"/>
      <c r="F15" s="4"/>
      <c r="G15" s="4"/>
      <c r="H15" s="5"/>
      <c r="I15" s="1"/>
      <c r="J15" s="1"/>
      <c r="K15" s="1"/>
    </row>
    <row r="16" spans="1:11" ht="30.75" customHeight="1" thickBot="1" x14ac:dyDescent="0.35">
      <c r="A16" s="15" t="s">
        <v>4</v>
      </c>
      <c r="B16" s="16"/>
      <c r="C16" s="6">
        <v>59</v>
      </c>
      <c r="D16" s="7" t="s">
        <v>5</v>
      </c>
      <c r="E16" s="15" t="s">
        <v>4</v>
      </c>
      <c r="F16" s="16"/>
      <c r="G16" s="6">
        <v>59</v>
      </c>
      <c r="H16" s="7" t="s">
        <v>5</v>
      </c>
      <c r="I16" s="1"/>
      <c r="J16" s="1"/>
      <c r="K16" s="1"/>
    </row>
    <row r="17" spans="1:11" ht="30.75" customHeight="1" thickBot="1" x14ac:dyDescent="0.35">
      <c r="A17" s="15" t="s">
        <v>17</v>
      </c>
      <c r="B17" s="16"/>
      <c r="C17" s="8">
        <v>30</v>
      </c>
      <c r="D17" s="7" t="s">
        <v>6</v>
      </c>
      <c r="E17" s="15" t="s">
        <v>17</v>
      </c>
      <c r="F17" s="16"/>
      <c r="G17" s="9">
        <f>((0.56*1000)*G20)/((3.785)*G16)</f>
        <v>12.538342699773862</v>
      </c>
      <c r="H17" s="7" t="s">
        <v>6</v>
      </c>
      <c r="I17" s="1"/>
      <c r="J17" s="1"/>
      <c r="K17" s="1"/>
    </row>
    <row r="18" spans="1:11" ht="30.75" customHeight="1" thickBot="1" x14ac:dyDescent="0.35">
      <c r="A18" s="15" t="s">
        <v>18</v>
      </c>
      <c r="B18" s="16"/>
      <c r="C18" s="9">
        <f>C17/2</f>
        <v>15</v>
      </c>
      <c r="D18" s="7" t="s">
        <v>6</v>
      </c>
      <c r="E18" s="15" t="s">
        <v>18</v>
      </c>
      <c r="F18" s="16"/>
      <c r="G18" s="9">
        <f>G17/2</f>
        <v>6.269171349886931</v>
      </c>
      <c r="H18" s="7" t="s">
        <v>6</v>
      </c>
      <c r="I18" s="1"/>
      <c r="J18" s="1"/>
      <c r="K18" s="1"/>
    </row>
    <row r="19" spans="1:11" ht="30.75" customHeight="1" thickBot="1" x14ac:dyDescent="0.35">
      <c r="A19" s="15" t="s">
        <v>19</v>
      </c>
      <c r="B19" s="16"/>
      <c r="C19" s="10">
        <f>C18/(1+10^($J$13-1.81))</f>
        <v>0.21372667524717345</v>
      </c>
      <c r="D19" s="7" t="s">
        <v>13</v>
      </c>
      <c r="E19" s="15" t="s">
        <v>19</v>
      </c>
      <c r="F19" s="16"/>
      <c r="G19" s="10">
        <f>G18/(1+10^($J$13-1.81))</f>
        <v>8.9325943277744541E-2</v>
      </c>
      <c r="H19" s="7" t="s">
        <v>13</v>
      </c>
      <c r="I19" s="1"/>
      <c r="J19" s="1"/>
      <c r="K19" s="1"/>
    </row>
    <row r="20" spans="1:11" ht="30.75" customHeight="1" thickBot="1" x14ac:dyDescent="0.35">
      <c r="A20" s="15" t="s">
        <v>7</v>
      </c>
      <c r="B20" s="16"/>
      <c r="C20" s="10">
        <f>((C17)*(3.785)*C16)/(0.56*1000)</f>
        <v>11.963303571428574</v>
      </c>
      <c r="D20" s="7" t="s">
        <v>8</v>
      </c>
      <c r="E20" s="15" t="s">
        <v>7</v>
      </c>
      <c r="F20" s="16"/>
      <c r="G20" s="11">
        <v>5</v>
      </c>
      <c r="H20" s="7" t="s">
        <v>8</v>
      </c>
      <c r="I20" s="1"/>
      <c r="J20" s="1"/>
      <c r="K20" s="1"/>
    </row>
    <row r="21" spans="1:11" ht="30" customHeight="1" x14ac:dyDescent="0.3">
      <c r="A21" s="20" t="s">
        <v>9</v>
      </c>
      <c r="B21" s="21"/>
      <c r="C21" s="21"/>
      <c r="D21" s="22"/>
      <c r="E21" s="20" t="s">
        <v>9</v>
      </c>
      <c r="F21" s="21"/>
      <c r="G21" s="21"/>
      <c r="H21" s="22"/>
      <c r="I21" s="1"/>
      <c r="J21" s="1"/>
      <c r="K21" s="1"/>
    </row>
    <row r="22" spans="1:11" ht="30" customHeight="1" x14ac:dyDescent="0.3">
      <c r="A22" s="23" t="s">
        <v>15</v>
      </c>
      <c r="B22" s="24"/>
      <c r="C22" s="24"/>
      <c r="D22" s="25"/>
      <c r="E22" s="23" t="s">
        <v>20</v>
      </c>
      <c r="F22" s="24"/>
      <c r="G22" s="24"/>
      <c r="H22" s="25"/>
      <c r="I22" s="1"/>
      <c r="J22" s="1"/>
      <c r="K22" s="1"/>
    </row>
    <row r="23" spans="1:11" ht="34.5" customHeight="1" x14ac:dyDescent="0.3">
      <c r="A23" s="17" t="s">
        <v>10</v>
      </c>
      <c r="B23" s="18"/>
      <c r="C23" s="18"/>
      <c r="D23" s="19"/>
      <c r="E23" s="17" t="s">
        <v>10</v>
      </c>
      <c r="F23" s="18"/>
      <c r="G23" s="18"/>
      <c r="H23" s="19"/>
      <c r="I23" s="1"/>
      <c r="J23" s="1"/>
      <c r="K23" s="1"/>
    </row>
    <row r="24" spans="1:11" ht="17.25" thickBot="1" x14ac:dyDescent="0.35">
      <c r="A24" s="12"/>
      <c r="B24" s="13"/>
      <c r="C24" s="13"/>
      <c r="D24" s="14"/>
      <c r="E24" s="12"/>
      <c r="F24" s="13"/>
      <c r="G24" s="13"/>
      <c r="H24" s="14"/>
      <c r="I24" s="1"/>
      <c r="J24" s="1"/>
      <c r="K24" s="1"/>
    </row>
    <row r="25" spans="1:11" ht="30.75" customHeight="1" thickBot="1" x14ac:dyDescent="0.35">
      <c r="A25" s="15" t="s">
        <v>4</v>
      </c>
      <c r="B25" s="16"/>
      <c r="C25" s="6">
        <v>59</v>
      </c>
      <c r="D25" s="7" t="s">
        <v>5</v>
      </c>
      <c r="E25" s="15" t="s">
        <v>4</v>
      </c>
      <c r="F25" s="16"/>
      <c r="G25" s="6">
        <v>59</v>
      </c>
      <c r="H25" s="7" t="s">
        <v>5</v>
      </c>
      <c r="I25" s="1"/>
      <c r="J25" s="1"/>
      <c r="K25" s="1"/>
    </row>
    <row r="26" spans="1:11" ht="30.75" customHeight="1" thickBot="1" x14ac:dyDescent="0.35">
      <c r="A26" s="15" t="s">
        <v>17</v>
      </c>
      <c r="B26" s="16"/>
      <c r="C26" s="8">
        <v>30</v>
      </c>
      <c r="D26" s="7" t="s">
        <v>6</v>
      </c>
      <c r="E26" s="15" t="s">
        <v>17</v>
      </c>
      <c r="F26" s="16"/>
      <c r="G26" s="9">
        <f>((0.4*1000)*G29)/((3.785)*G25)</f>
        <v>8.9559590712670438</v>
      </c>
      <c r="H26" s="7" t="s">
        <v>6</v>
      </c>
      <c r="I26" s="1"/>
      <c r="J26" s="1"/>
      <c r="K26" s="1"/>
    </row>
    <row r="27" spans="1:11" ht="30.75" customHeight="1" thickBot="1" x14ac:dyDescent="0.35">
      <c r="A27" s="15" t="s">
        <v>18</v>
      </c>
      <c r="B27" s="16"/>
      <c r="C27" s="9">
        <f>C26/2</f>
        <v>15</v>
      </c>
      <c r="D27" s="7" t="s">
        <v>6</v>
      </c>
      <c r="E27" s="15" t="s">
        <v>18</v>
      </c>
      <c r="F27" s="16"/>
      <c r="G27" s="9">
        <f>G26/2</f>
        <v>4.4779795356335219</v>
      </c>
      <c r="H27" s="7" t="s">
        <v>6</v>
      </c>
      <c r="I27" s="1"/>
      <c r="J27" s="1"/>
      <c r="K27" s="1"/>
    </row>
    <row r="28" spans="1:11" ht="30.75" customHeight="1" thickBot="1" x14ac:dyDescent="0.35">
      <c r="A28" s="15" t="s">
        <v>19</v>
      </c>
      <c r="B28" s="16"/>
      <c r="C28" s="10">
        <f>C27/(1+10^($J$13-1.81))</f>
        <v>0.21372667524717345</v>
      </c>
      <c r="D28" s="7" t="s">
        <v>13</v>
      </c>
      <c r="E28" s="15" t="s">
        <v>19</v>
      </c>
      <c r="F28" s="16"/>
      <c r="G28" s="10">
        <f>G27/(1+10^($J$13-1.81))</f>
        <v>6.3804245198388954E-2</v>
      </c>
      <c r="H28" s="7" t="s">
        <v>13</v>
      </c>
      <c r="I28" s="1"/>
      <c r="J28" s="1"/>
      <c r="K28" s="1"/>
    </row>
    <row r="29" spans="1:11" ht="30.75" customHeight="1" thickBot="1" x14ac:dyDescent="0.35">
      <c r="A29" s="15" t="s">
        <v>11</v>
      </c>
      <c r="B29" s="16"/>
      <c r="C29" s="10">
        <f>((C26)*(3.785)*C25)/(0.4*1000)</f>
        <v>16.748625000000001</v>
      </c>
      <c r="D29" s="7" t="s">
        <v>8</v>
      </c>
      <c r="E29" s="15" t="s">
        <v>11</v>
      </c>
      <c r="F29" s="16"/>
      <c r="G29" s="11">
        <v>5</v>
      </c>
      <c r="H29" s="7" t="s">
        <v>8</v>
      </c>
      <c r="I29" s="1"/>
      <c r="J29" s="1"/>
      <c r="K29" s="1"/>
    </row>
  </sheetData>
  <sheetProtection algorithmName="SHA-512" hashValue="/Z/ZaA7yj+RcsZ2jxvkLGlXSKPzQz6zPKOJXqKk11RJgzPALjVSyTgcl//UI3fe+b+J26r2HNwdpc87SW7XEjA==" saltValue="4P3s0Y5zCqjq0rWWYDre0w==" spinCount="100000" sheet="1" objects="1" scenarios="1"/>
  <customSheetViews>
    <customSheetView guid="{D0C5600A-3067-4B15-B85F-3C5DBAFD80FC}" scale="80" showPageBreaks="1" showGridLines="0" fitToPage="1">
      <selection activeCell="C11" sqref="C11"/>
      <pageMargins left="0.45" right="0.45" top="0.5" bottom="0.5" header="0.3" footer="0.3"/>
      <printOptions horizontalCentered="1" verticalCentered="1"/>
      <pageSetup scale="96" orientation="landscape" r:id="rId1"/>
      <headerFooter>
        <oddHeader>&amp;L&amp;9Tab : &amp;A&amp;C&amp;9File : &amp;F&amp;R&amp;9printed on &amp;D</oddHeader>
        <oddFooter>&amp;C&amp;9&amp;Z&amp;F</oddFooter>
      </headerFooter>
    </customSheetView>
    <customSheetView guid="{B580435D-3438-407A-863C-4B3D235FAC4D}" scale="70" showPageBreaks="1" showGridLines="0" showRowCol="0" fitToPage="1">
      <selection activeCell="C10" sqref="C10"/>
      <pageMargins left="0.45" right="0.45" top="0.5" bottom="0.5" header="0.3" footer="0.3"/>
      <printOptions horizontalCentered="1" verticalCentered="1"/>
      <pageSetup scale="96" orientation="landscape" r:id="rId2"/>
      <headerFooter>
        <oddHeader>&amp;L&amp;9Tab : &amp;A&amp;C&amp;9File : &amp;F&amp;R&amp;9printed on &amp;D</oddHeader>
        <oddFooter>&amp;C&amp;9&amp;Z&amp;F</oddFooter>
      </headerFooter>
    </customSheetView>
  </customSheetViews>
  <mergeCells count="36">
    <mergeCell ref="I12:K12"/>
    <mergeCell ref="J13:K13"/>
    <mergeCell ref="A19:B19"/>
    <mergeCell ref="E19:F19"/>
    <mergeCell ref="A28:B28"/>
    <mergeCell ref="E28:F28"/>
    <mergeCell ref="A18:B18"/>
    <mergeCell ref="E18:F18"/>
    <mergeCell ref="A27:B27"/>
    <mergeCell ref="E27:F27"/>
    <mergeCell ref="A14:D14"/>
    <mergeCell ref="E14:H14"/>
    <mergeCell ref="A16:B16"/>
    <mergeCell ref="E16:F16"/>
    <mergeCell ref="A17:B17"/>
    <mergeCell ref="E17:F17"/>
    <mergeCell ref="A11:B11"/>
    <mergeCell ref="C11:D11"/>
    <mergeCell ref="A12:D12"/>
    <mergeCell ref="E12:H12"/>
    <mergeCell ref="A13:D13"/>
    <mergeCell ref="E13:H13"/>
    <mergeCell ref="A20:B20"/>
    <mergeCell ref="E20:F20"/>
    <mergeCell ref="A21:D21"/>
    <mergeCell ref="E21:H21"/>
    <mergeCell ref="A22:D22"/>
    <mergeCell ref="E22:H22"/>
    <mergeCell ref="A29:B29"/>
    <mergeCell ref="E29:F29"/>
    <mergeCell ref="A23:D23"/>
    <mergeCell ref="E23:H23"/>
    <mergeCell ref="A25:B25"/>
    <mergeCell ref="E25:F25"/>
    <mergeCell ref="A26:B26"/>
    <mergeCell ref="E26:F26"/>
  </mergeCells>
  <printOptions horizontalCentered="1" verticalCentered="1"/>
  <pageMargins left="0.45" right="0.45" top="0.5" bottom="0.5" header="0.3" footer="0.3"/>
  <pageSetup scale="84" orientation="landscape" r:id="rId3"/>
  <headerFooter>
    <oddHeader>&amp;L&amp;9Tab : &amp;A&amp;C&amp;9File : &amp;F&amp;R&amp;9printed on &amp;D</oddHeader>
    <oddFooter>&amp;C&amp;9&amp;Z&amp;F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SO2 Addition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Matt</dc:creator>
  <cp:lastModifiedBy>Harrington Whitney</cp:lastModifiedBy>
  <cp:lastPrinted>2017-06-26T21:11:49Z</cp:lastPrinted>
  <dcterms:created xsi:type="dcterms:W3CDTF">2017-06-26T21:06:41Z</dcterms:created>
  <dcterms:modified xsi:type="dcterms:W3CDTF">2019-07-17T16:12:08Z</dcterms:modified>
</cp:coreProperties>
</file>